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8BDAD468-0009-469E-95D0-959A4361FEE5}" xr6:coauthVersionLast="47" xr6:coauthVersionMax="47" xr10:uidLastSave="{00000000-0000-0000-0000-000000000000}"/>
  <bookViews>
    <workbookView xWindow="-108" yWindow="-108" windowWidth="23256" windowHeight="12456" xr2:uid="{00000000-000D-0000-FFFF-FFFF00000000}"/>
  </bookViews>
  <sheets>
    <sheet name="Förderung NEU" sheetId="2" r:id="rId1"/>
    <sheet name="DropDown" sheetId="3" state="hidden" r:id="rId2"/>
    <sheet name="Einzelförderung" sheetId="1"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2" l="1"/>
  <c r="N7" i="2"/>
  <c r="O8" i="2"/>
  <c r="O9" i="2"/>
  <c r="O10" i="2"/>
  <c r="O11" i="2"/>
  <c r="O12" i="2"/>
  <c r="O13" i="2"/>
  <c r="O14" i="2"/>
  <c r="O6" i="2"/>
  <c r="N8" i="2"/>
  <c r="N9" i="2"/>
  <c r="N10" i="2"/>
  <c r="N11" i="2"/>
  <c r="N12" i="2"/>
  <c r="N13" i="2"/>
  <c r="N14" i="2"/>
  <c r="N6" i="2"/>
  <c r="N16" i="2" l="1"/>
  <c r="N18" i="2" s="1"/>
  <c r="O16" i="2" l="1"/>
  <c r="N20" i="2" s="1"/>
  <c r="F11" i="1"/>
  <c r="B17" i="1" l="1"/>
  <c r="C17" i="1"/>
  <c r="D17" i="1" s="1"/>
  <c r="G4" i="1" l="1"/>
  <c r="G5" i="1"/>
  <c r="G6" i="1"/>
  <c r="G7" i="1"/>
  <c r="G8" i="1"/>
  <c r="G9" i="1"/>
  <c r="G10" i="1"/>
  <c r="G11" i="1"/>
  <c r="I4" i="1"/>
  <c r="I5" i="1"/>
  <c r="I6" i="1"/>
  <c r="I7" i="1"/>
  <c r="I8" i="1"/>
  <c r="I9" i="1"/>
  <c r="I10" i="1"/>
  <c r="I11" i="1"/>
  <c r="G3" i="1"/>
  <c r="B18" i="1"/>
  <c r="L3" i="1"/>
  <c r="P3" i="1" s="1"/>
  <c r="M3" i="1"/>
  <c r="L4" i="1"/>
  <c r="M4" i="1"/>
  <c r="L5" i="1"/>
  <c r="M5" i="1"/>
  <c r="C18" i="1"/>
  <c r="H4" i="1"/>
  <c r="H5" i="1"/>
  <c r="H6" i="1"/>
  <c r="H7" i="1"/>
  <c r="H8" i="1"/>
  <c r="H9" i="1"/>
  <c r="H10" i="1"/>
  <c r="H11" i="1"/>
  <c r="F4" i="1"/>
  <c r="F5" i="1"/>
  <c r="F6" i="1"/>
  <c r="F7" i="1"/>
  <c r="F8" i="1"/>
  <c r="F9" i="1"/>
  <c r="F10" i="1"/>
  <c r="I3" i="1"/>
  <c r="H3" i="1"/>
  <c r="F3" i="1"/>
  <c r="P4" i="1" l="1"/>
  <c r="Q4" i="1"/>
  <c r="Q3" i="1"/>
  <c r="P5" i="1"/>
  <c r="Q5" i="1" s="1"/>
  <c r="R4" i="1"/>
  <c r="S4" i="1" s="1"/>
  <c r="R5" i="1"/>
  <c r="S5" i="1" s="1"/>
  <c r="R3" i="1"/>
  <c r="S3" i="1" s="1"/>
  <c r="D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0" authorId="0" shapeId="0" xr:uid="{00000000-0006-0000-0000-000002000000}">
      <text>
        <r>
          <rPr>
            <b/>
            <sz val="9"/>
            <color indexed="81"/>
            <rFont val="Segoe UI"/>
            <family val="2"/>
          </rPr>
          <t>Autor:</t>
        </r>
        <r>
          <rPr>
            <sz val="9"/>
            <color indexed="81"/>
            <rFont val="Segoe UI"/>
            <family val="2"/>
          </rPr>
          <t xml:space="preserve">
aktuell keine 2-P Maske verfügbar</t>
        </r>
      </text>
    </comment>
    <comment ref="A11" authorId="0" shapeId="0" xr:uid="{18CB913D-625C-486C-809C-E3906F201557}">
      <text>
        <r>
          <rPr>
            <b/>
            <sz val="9"/>
            <color indexed="81"/>
            <rFont val="Segoe UI"/>
            <charset val="1"/>
          </rPr>
          <t>Autor:</t>
        </r>
        <r>
          <rPr>
            <sz val="9"/>
            <color indexed="81"/>
            <rFont val="Segoe UI"/>
            <charset val="1"/>
          </rPr>
          <t xml:space="preserve">
nur ein Lieferant</t>
        </r>
      </text>
    </comment>
    <comment ref="A12" authorId="0" shapeId="0" xr:uid="{D060E24E-0327-4A6B-BFD5-2F942E8DB043}">
      <text>
        <r>
          <rPr>
            <b/>
            <sz val="9"/>
            <color indexed="81"/>
            <rFont val="Segoe UI"/>
            <charset val="1"/>
          </rPr>
          <t>Autor:</t>
        </r>
        <r>
          <rPr>
            <sz val="9"/>
            <color indexed="81"/>
            <rFont val="Segoe UI"/>
            <charset val="1"/>
          </rPr>
          <t xml:space="preserve">
nur ein Lieferant
Nemec (Worthington)</t>
        </r>
      </text>
    </comment>
    <comment ref="C13" authorId="0" shapeId="0" xr:uid="{28F0918A-EE23-475B-B4C3-0B6257E0C3D5}">
      <text>
        <r>
          <rPr>
            <b/>
            <sz val="9"/>
            <color indexed="81"/>
            <rFont val="Segoe UI"/>
            <charset val="1"/>
          </rPr>
          <t>Autor:</t>
        </r>
        <r>
          <rPr>
            <sz val="9"/>
            <color indexed="81"/>
            <rFont val="Segoe UI"/>
            <charset val="1"/>
          </rPr>
          <t xml:space="preserve">
Luxfer</t>
        </r>
      </text>
    </comment>
    <comment ref="F13" authorId="0" shapeId="0" xr:uid="{99C667B9-31A4-4CF2-918D-044DAE634EBF}">
      <text>
        <r>
          <rPr>
            <b/>
            <sz val="9"/>
            <color indexed="81"/>
            <rFont val="Segoe UI"/>
            <charset val="1"/>
          </rPr>
          <t>Autor:</t>
        </r>
        <r>
          <rPr>
            <sz val="9"/>
            <color indexed="81"/>
            <rFont val="Segoe UI"/>
            <charset val="1"/>
          </rPr>
          <t xml:space="preserve">
Dräger</t>
        </r>
      </text>
    </comment>
    <comment ref="I13" authorId="0" shapeId="0" xr:uid="{6F0EA4DA-273F-4760-9207-88988DD96586}">
      <text>
        <r>
          <rPr>
            <b/>
            <sz val="9"/>
            <color indexed="81"/>
            <rFont val="Segoe UI"/>
            <charset val="1"/>
          </rPr>
          <t>Autor:</t>
        </r>
        <r>
          <rPr>
            <sz val="9"/>
            <color indexed="81"/>
            <rFont val="Segoe UI"/>
            <charset val="1"/>
          </rPr>
          <t xml:space="preserve">
nicht verfügbar</t>
        </r>
      </text>
    </comment>
    <comment ref="I14" authorId="0" shapeId="0" xr:uid="{4A766F66-3FA7-4D1B-BEEC-A019ED4B34CA}">
      <text>
        <r>
          <rPr>
            <b/>
            <sz val="9"/>
            <color indexed="81"/>
            <rFont val="Segoe UI"/>
            <charset val="1"/>
          </rPr>
          <t>Autor:</t>
        </r>
        <r>
          <rPr>
            <sz val="9"/>
            <color indexed="81"/>
            <rFont val="Segoe UI"/>
            <charset val="1"/>
          </rPr>
          <t xml:space="preserve">
aktuell kein externer BLM verfügbar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00000000-0006-0000-0300-000001000000}">
      <text>
        <r>
          <rPr>
            <b/>
            <sz val="9"/>
            <color indexed="81"/>
            <rFont val="Segoe UI"/>
            <family val="2"/>
          </rPr>
          <t>Autor:</t>
        </r>
        <r>
          <rPr>
            <sz val="9"/>
            <color indexed="81"/>
            <rFont val="Segoe UI"/>
            <family val="2"/>
          </rPr>
          <t xml:space="preserve">
+ Ausgabe
- Gewinn</t>
        </r>
      </text>
    </comment>
    <comment ref="I2" authorId="0" shapeId="0" xr:uid="{00000000-0006-0000-0300-000002000000}">
      <text>
        <r>
          <rPr>
            <b/>
            <sz val="9"/>
            <color indexed="81"/>
            <rFont val="Segoe UI"/>
            <family val="2"/>
          </rPr>
          <t>Autor:</t>
        </r>
        <r>
          <rPr>
            <sz val="9"/>
            <color indexed="81"/>
            <rFont val="Segoe UI"/>
            <family val="2"/>
          </rPr>
          <t xml:space="preserve">
+ Ausgabe
- Gewinn</t>
        </r>
      </text>
    </comment>
    <comment ref="K3" authorId="0" shapeId="0" xr:uid="{00000000-0006-0000-0300-000003000000}">
      <text>
        <r>
          <rPr>
            <b/>
            <sz val="9"/>
            <color indexed="81"/>
            <rFont val="Segoe UI"/>
            <family val="2"/>
          </rPr>
          <t>Autor:</t>
        </r>
        <r>
          <rPr>
            <sz val="9"/>
            <color indexed="81"/>
            <rFont val="Segoe UI"/>
            <family val="2"/>
          </rPr>
          <t xml:space="preserve">
3G/3M/3F</t>
        </r>
      </text>
    </comment>
    <comment ref="K4" authorId="0" shapeId="0" xr:uid="{00000000-0006-0000-0300-000004000000}">
      <text>
        <r>
          <rPr>
            <b/>
            <sz val="9"/>
            <color indexed="81"/>
            <rFont val="Segoe UI"/>
            <family val="2"/>
          </rPr>
          <t>Autor:</t>
        </r>
        <r>
          <rPr>
            <sz val="9"/>
            <color indexed="81"/>
            <rFont val="Segoe UI"/>
            <family val="2"/>
          </rPr>
          <t xml:space="preserve">
3G/3M/3F</t>
        </r>
      </text>
    </comment>
    <comment ref="K5" authorId="0" shapeId="0" xr:uid="{00000000-0006-0000-0300-000005000000}">
      <text>
        <r>
          <rPr>
            <b/>
            <sz val="9"/>
            <color indexed="81"/>
            <rFont val="Segoe UI"/>
            <family val="2"/>
          </rPr>
          <t>Autor:</t>
        </r>
        <r>
          <rPr>
            <sz val="9"/>
            <color indexed="81"/>
            <rFont val="Segoe UI"/>
            <family val="2"/>
          </rPr>
          <t xml:space="preserve">
3G/3M</t>
        </r>
      </text>
    </comment>
    <comment ref="A7" authorId="0" shapeId="0" xr:uid="{00000000-0006-0000-0300-000006000000}">
      <text>
        <r>
          <rPr>
            <b/>
            <sz val="9"/>
            <color indexed="81"/>
            <rFont val="Segoe UI"/>
            <family val="2"/>
          </rPr>
          <t>Autor:</t>
        </r>
        <r>
          <rPr>
            <sz val="9"/>
            <color indexed="81"/>
            <rFont val="Segoe UI"/>
            <family val="2"/>
          </rPr>
          <t xml:space="preserve">
Nemec</t>
        </r>
      </text>
    </comment>
    <comment ref="A8" authorId="0" shapeId="0" xr:uid="{00000000-0006-0000-0300-000007000000}">
      <text>
        <r>
          <rPr>
            <b/>
            <sz val="9"/>
            <color indexed="81"/>
            <rFont val="Segoe UI"/>
            <family val="2"/>
          </rPr>
          <t>Autor:</t>
        </r>
        <r>
          <rPr>
            <sz val="9"/>
            <color indexed="81"/>
            <rFont val="Segoe UI"/>
            <family val="2"/>
          </rPr>
          <t xml:space="preserve">
Nemec</t>
        </r>
      </text>
    </comment>
    <comment ref="A17" authorId="0" shapeId="0" xr:uid="{00000000-0006-0000-0300-000008000000}">
      <text>
        <r>
          <rPr>
            <b/>
            <sz val="9"/>
            <color indexed="81"/>
            <rFont val="Segoe UI"/>
            <family val="2"/>
          </rPr>
          <t>Autor:</t>
        </r>
        <r>
          <rPr>
            <sz val="9"/>
            <color indexed="81"/>
            <rFont val="Segoe UI"/>
            <family val="2"/>
          </rPr>
          <t xml:space="preserve">
PA/LA/M2/M5/BLM</t>
        </r>
      </text>
    </comment>
  </commentList>
</comments>
</file>

<file path=xl/sharedStrings.xml><?xml version="1.0" encoding="utf-8"?>
<sst xmlns="http://schemas.openxmlformats.org/spreadsheetml/2006/main" count="57" uniqueCount="40">
  <si>
    <t>Auer</t>
  </si>
  <si>
    <t>Dräger</t>
  </si>
  <si>
    <t>Preis LFK</t>
  </si>
  <si>
    <t>Preßluftatmer (GG)</t>
  </si>
  <si>
    <t>Lungenautomat</t>
  </si>
  <si>
    <t>Maske 5-Punkt</t>
  </si>
  <si>
    <t>Maske 2-Punkt</t>
  </si>
  <si>
    <t>6 L Flasche Stahl</t>
  </si>
  <si>
    <t>6,8 L Flasche (30J)</t>
  </si>
  <si>
    <t>6,8 L Flasche (NLL)</t>
  </si>
  <si>
    <t>BLM</t>
  </si>
  <si>
    <t>Haltegurt</t>
  </si>
  <si>
    <t>Erstausrüstung  (Stahl)</t>
  </si>
  <si>
    <t>Erstausrüstung (CFK)</t>
  </si>
  <si>
    <t>Umrüstung (o.Fl.)</t>
  </si>
  <si>
    <t>aktueller Herstellerpreis</t>
  </si>
  <si>
    <t>Auer Förderung</t>
  </si>
  <si>
    <t>Dräger Förderung</t>
  </si>
  <si>
    <t>Gesamt</t>
  </si>
  <si>
    <t>3X</t>
  </si>
  <si>
    <t>Differenz</t>
  </si>
  <si>
    <t>Förderung pro Garnitur</t>
  </si>
  <si>
    <t>Prozent</t>
  </si>
  <si>
    <t>Förderung Einzeln</t>
  </si>
  <si>
    <t>Stück</t>
  </si>
  <si>
    <t>Förderung vom LFK</t>
  </si>
  <si>
    <t>Bewegungslosmelder</t>
  </si>
  <si>
    <t>Ing. Thomas Traxler</t>
  </si>
  <si>
    <t>In Feldern mit dieser Farbe ist eine Änderung möglich</t>
  </si>
  <si>
    <t>6 L Flasche Stahl inkl. Abströmsicherung</t>
  </si>
  <si>
    <t>6,8 L Flasche inkl. Absts. und Schutzhülle (NLL)</t>
  </si>
  <si>
    <t>6,8 L Flasche inkl. Absts. und Schutzhülle (30J)</t>
  </si>
  <si>
    <t>Interspiro</t>
  </si>
  <si>
    <t>Rechnungsbetrag für die Feuerwehr</t>
  </si>
  <si>
    <t>Rückhaltegurt</t>
  </si>
  <si>
    <t>Wenn eine Pressluftatmer-Garnitur bestellt wird, dann müssen die tatsächlich benötigten Stückzahlen hineingeschrieben werden (1 Garnitur = 3 PA, 3 Lungenautomaten, 3 Bewegungslosmelder,  x Masken, x Flaschen), da es keine Sets mehr gibt.
Pressluftatmer, Lungenautomaten und Masken sind nur von einem Hersteller zulässig. Ein Bewegungslosmelder müsste laut ÖBFV Richtlinie immer am Mann sein und wird vom Landesfeuerwehrkommand OÖ auch als sehr sinnvoll gesehen.</t>
  </si>
  <si>
    <t>Förderung</t>
  </si>
  <si>
    <t>Förderung gesamt</t>
  </si>
  <si>
    <t xml:space="preserve"> Realkosten</t>
  </si>
  <si>
    <t>Berechnungstabelle Förderung Atemschutz 01.01.2024 bis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</si>
</sst>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0" x14ac:knownFonts="1">
    <font>
      <sz val="11"/>
      <color theme="1"/>
      <name val="Calibri"/>
      <family val="2"/>
      <scheme val="minor"/>
    </font>
    <font>
      <sz val="9"/>
      <color indexed="81"/>
      <name val="Segoe UI"/>
      <family val="2"/>
    </font>
    <font>
      <b/>
      <sz val="9"/>
      <color indexed="81"/>
      <name val="Segoe UI"/>
      <family val="2"/>
    </font>
    <font>
      <sz val="20"/>
      <color theme="1"/>
      <name val="Calibri"/>
      <family val="2"/>
      <scheme val="minor"/>
    </font>
    <font>
      <sz val="9"/>
      <color indexed="81"/>
      <name val="Segoe UI"/>
      <charset val="1"/>
    </font>
    <font>
      <b/>
      <sz val="9"/>
      <color indexed="81"/>
      <name val="Segoe UI"/>
      <charset val="1"/>
    </font>
    <font>
      <sz val="14"/>
      <color theme="1"/>
      <name val="Calibri"/>
      <family val="2"/>
      <scheme val="minor"/>
    </font>
    <font>
      <sz val="16"/>
      <color theme="1"/>
      <name val="Calibri"/>
      <family val="2"/>
      <scheme val="minor"/>
    </font>
    <font>
      <sz val="12"/>
      <color theme="1"/>
      <name val="Calibri"/>
      <family val="2"/>
      <scheme val="minor"/>
    </font>
    <font>
      <sz val="22"/>
      <color theme="1"/>
      <name val="Calibri"/>
      <family val="2"/>
      <scheme val="minor"/>
    </font>
  </fonts>
  <fills count="14">
    <fill>
      <patternFill patternType="none"/>
    </fill>
    <fill>
      <patternFill patternType="gray125"/>
    </fill>
    <fill>
      <patternFill patternType="solid">
        <fgColor theme="1" tint="0.499984740745262"/>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80">
    <xf numFmtId="0" fontId="0" fillId="0" borderId="0" xfId="0"/>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164" fontId="0" fillId="0" borderId="0" xfId="0" applyNumberFormat="1" applyAlignment="1">
      <alignment horizontal="center"/>
    </xf>
    <xf numFmtId="0" fontId="0" fillId="4" borderId="0" xfId="0" applyFill="1" applyAlignment="1">
      <alignment horizontal="center"/>
    </xf>
    <xf numFmtId="164" fontId="0" fillId="4" borderId="0" xfId="0" applyNumberFormat="1" applyFill="1" applyAlignment="1">
      <alignment horizontal="center"/>
    </xf>
    <xf numFmtId="0" fontId="0" fillId="5" borderId="0" xfId="0" applyFill="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2" fontId="0" fillId="0" borderId="0" xfId="0" applyNumberFormat="1"/>
    <xf numFmtId="0" fontId="6" fillId="4" borderId="4" xfId="0" applyFont="1" applyFill="1" applyBorder="1" applyAlignment="1">
      <alignment horizontal="center"/>
    </xf>
    <xf numFmtId="0" fontId="6" fillId="9" borderId="4" xfId="0" applyFont="1" applyFill="1" applyBorder="1" applyAlignment="1">
      <alignment horizontal="center"/>
    </xf>
    <xf numFmtId="0" fontId="6" fillId="5" borderId="4" xfId="0" applyFont="1" applyFill="1" applyBorder="1" applyAlignment="1">
      <alignment horizontal="center"/>
    </xf>
    <xf numFmtId="2" fontId="6" fillId="3" borderId="4" xfId="0" applyNumberFormat="1" applyFont="1" applyFill="1" applyBorder="1" applyAlignment="1">
      <alignment horizontal="center"/>
    </xf>
    <xf numFmtId="164" fontId="6" fillId="4" borderId="4" xfId="0" applyNumberFormat="1" applyFont="1" applyFill="1" applyBorder="1" applyAlignment="1">
      <alignment horizontal="center"/>
    </xf>
    <xf numFmtId="164" fontId="6" fillId="5" borderId="4" xfId="0" applyNumberFormat="1" applyFont="1" applyFill="1" applyBorder="1" applyAlignment="1">
      <alignment horizontal="center"/>
    </xf>
    <xf numFmtId="2" fontId="6" fillId="0" borderId="4" xfId="0" applyNumberFormat="1" applyFont="1" applyBorder="1"/>
    <xf numFmtId="2" fontId="6" fillId="3" borderId="4" xfId="0" applyNumberFormat="1" applyFont="1" applyFill="1" applyBorder="1"/>
    <xf numFmtId="2" fontId="0" fillId="10" borderId="0" xfId="0" applyNumberFormat="1" applyFill="1"/>
    <xf numFmtId="0" fontId="6" fillId="12" borderId="4" xfId="0" applyFont="1" applyFill="1" applyBorder="1" applyAlignment="1">
      <alignment horizontal="center"/>
    </xf>
    <xf numFmtId="0" fontId="6" fillId="11" borderId="4" xfId="0" applyFont="1" applyFill="1" applyBorder="1" applyAlignment="1">
      <alignment horizontal="center"/>
    </xf>
    <xf numFmtId="0" fontId="7" fillId="0" borderId="0" xfId="0" applyFont="1"/>
    <xf numFmtId="0" fontId="6" fillId="11" borderId="5" xfId="0" applyFont="1" applyFill="1" applyBorder="1"/>
    <xf numFmtId="2" fontId="6" fillId="7" borderId="10" xfId="0" applyNumberFormat="1" applyFont="1" applyFill="1" applyBorder="1"/>
    <xf numFmtId="0" fontId="0" fillId="10" borderId="0" xfId="0" applyFill="1" applyAlignment="1">
      <alignment horizontal="center"/>
    </xf>
    <xf numFmtId="0" fontId="7" fillId="10" borderId="0" xfId="0" applyFont="1" applyFill="1" applyAlignment="1">
      <alignment horizontal="center"/>
    </xf>
    <xf numFmtId="0" fontId="0" fillId="11" borderId="0" xfId="0" applyFill="1"/>
    <xf numFmtId="0" fontId="6" fillId="10" borderId="0" xfId="0" applyFont="1" applyFill="1"/>
    <xf numFmtId="0" fontId="0" fillId="10" borderId="0" xfId="0" applyFill="1"/>
    <xf numFmtId="0" fontId="7" fillId="10" borderId="15" xfId="0" applyFont="1" applyFill="1" applyBorder="1" applyAlignment="1">
      <alignment horizontal="center"/>
    </xf>
    <xf numFmtId="0" fontId="7" fillId="10" borderId="16" xfId="0" applyFont="1" applyFill="1" applyBorder="1" applyAlignment="1">
      <alignment horizontal="center"/>
    </xf>
    <xf numFmtId="0" fontId="0" fillId="0" borderId="15" xfId="0" applyBorder="1"/>
    <xf numFmtId="2" fontId="0" fillId="0" borderId="16" xfId="0" applyNumberFormat="1" applyBorder="1"/>
    <xf numFmtId="0" fontId="6" fillId="0" borderId="17" xfId="0" applyFont="1" applyBorder="1" applyAlignment="1">
      <alignment horizontal="center"/>
    </xf>
    <xf numFmtId="2" fontId="6" fillId="3" borderId="18" xfId="0" applyNumberFormat="1" applyFont="1" applyFill="1" applyBorder="1" applyAlignment="1">
      <alignment horizontal="center"/>
    </xf>
    <xf numFmtId="2" fontId="6" fillId="0" borderId="18" xfId="0" applyNumberFormat="1" applyFont="1" applyBorder="1"/>
    <xf numFmtId="0" fontId="6" fillId="10" borderId="19" xfId="0" applyFont="1" applyFill="1" applyBorder="1"/>
    <xf numFmtId="0" fontId="6" fillId="10" borderId="15" xfId="0" applyFont="1" applyFill="1" applyBorder="1"/>
    <xf numFmtId="2" fontId="6" fillId="3" borderId="18" xfId="0" applyNumberFormat="1" applyFont="1" applyFill="1" applyBorder="1"/>
    <xf numFmtId="0" fontId="0" fillId="10" borderId="15" xfId="0" applyFill="1" applyBorder="1"/>
    <xf numFmtId="0" fontId="0" fillId="10" borderId="16" xfId="0" applyFill="1" applyBorder="1"/>
    <xf numFmtId="0" fontId="0" fillId="0" borderId="20" xfId="0" applyBorder="1"/>
    <xf numFmtId="0" fontId="0" fillId="10" borderId="21" xfId="0" applyFill="1" applyBorder="1" applyAlignment="1">
      <alignment horizontal="center"/>
    </xf>
    <xf numFmtId="0" fontId="6" fillId="10" borderId="5" xfId="0" applyFont="1" applyFill="1" applyBorder="1"/>
    <xf numFmtId="0" fontId="8" fillId="12" borderId="17" xfId="0" applyFont="1" applyFill="1" applyBorder="1" applyAlignment="1">
      <alignment horizontal="center" vertical="center"/>
    </xf>
    <xf numFmtId="0" fontId="6" fillId="13" borderId="4" xfId="0" applyFont="1" applyFill="1" applyBorder="1" applyAlignment="1">
      <alignment horizontal="center"/>
    </xf>
    <xf numFmtId="164" fontId="6" fillId="13" borderId="4" xfId="0" applyNumberFormat="1" applyFont="1" applyFill="1" applyBorder="1" applyAlignment="1">
      <alignment horizontal="center"/>
    </xf>
    <xf numFmtId="164" fontId="6" fillId="7" borderId="4" xfId="0" applyNumberFormat="1" applyFont="1" applyFill="1" applyBorder="1" applyAlignment="1">
      <alignment horizontal="center"/>
    </xf>
    <xf numFmtId="0" fontId="7" fillId="0" borderId="0" xfId="0" applyFont="1" applyAlignment="1">
      <alignment horizontal="center"/>
    </xf>
    <xf numFmtId="0" fontId="6" fillId="7" borderId="4" xfId="0" applyFont="1" applyFill="1" applyBorder="1" applyAlignment="1">
      <alignment horizontal="center"/>
    </xf>
    <xf numFmtId="0" fontId="6" fillId="0" borderId="1" xfId="0" applyFont="1" applyBorder="1"/>
    <xf numFmtId="0" fontId="6" fillId="0" borderId="2" xfId="0" applyFont="1" applyBorder="1"/>
    <xf numFmtId="0" fontId="0" fillId="10" borderId="25" xfId="0" applyFill="1" applyBorder="1" applyAlignment="1">
      <alignment horizontal="left" wrapText="1"/>
    </xf>
    <xf numFmtId="0" fontId="0" fillId="10" borderId="25" xfId="0" applyFill="1" applyBorder="1" applyAlignment="1">
      <alignment horizontal="left"/>
    </xf>
    <xf numFmtId="0" fontId="0" fillId="10" borderId="26" xfId="0" applyFill="1" applyBorder="1" applyAlignment="1">
      <alignment horizontal="left"/>
    </xf>
    <xf numFmtId="0" fontId="0" fillId="10" borderId="0" xfId="0" applyFill="1" applyAlignment="1">
      <alignment horizontal="left"/>
    </xf>
    <xf numFmtId="0" fontId="0" fillId="10" borderId="16" xfId="0" applyFill="1" applyBorder="1" applyAlignment="1">
      <alignment horizontal="left"/>
    </xf>
    <xf numFmtId="0" fontId="0" fillId="10" borderId="21" xfId="0" applyFill="1" applyBorder="1" applyAlignment="1">
      <alignment horizontal="left"/>
    </xf>
    <xf numFmtId="0" fontId="0" fillId="10" borderId="22" xfId="0" applyFill="1" applyBorder="1" applyAlignment="1">
      <alignment horizontal="left"/>
    </xf>
    <xf numFmtId="0" fontId="9" fillId="8" borderId="12" xfId="0" applyFont="1" applyFill="1" applyBorder="1" applyAlignment="1">
      <alignment horizontal="center" vertical="center"/>
    </xf>
    <xf numFmtId="0" fontId="9" fillId="8" borderId="13" xfId="0" applyFont="1" applyFill="1" applyBorder="1" applyAlignment="1">
      <alignment horizontal="center" vertical="center"/>
    </xf>
    <xf numFmtId="0" fontId="9" fillId="8" borderId="14" xfId="0" applyFont="1" applyFill="1" applyBorder="1" applyAlignment="1">
      <alignment horizontal="center" vertical="center"/>
    </xf>
    <xf numFmtId="0" fontId="6" fillId="7" borderId="9" xfId="0" applyFont="1" applyFill="1" applyBorder="1" applyAlignment="1">
      <alignment horizontal="center"/>
    </xf>
    <xf numFmtId="0" fontId="7" fillId="8" borderId="11" xfId="0" applyFont="1" applyFill="1" applyBorder="1" applyAlignment="1">
      <alignment horizontal="center"/>
    </xf>
    <xf numFmtId="0" fontId="7" fillId="8" borderId="9" xfId="0" applyFont="1" applyFill="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3" borderId="4" xfId="0" applyFont="1" applyFill="1" applyBorder="1" applyAlignment="1">
      <alignment horizontal="center"/>
    </xf>
    <xf numFmtId="2" fontId="7" fillId="8" borderId="9" xfId="0" applyNumberFormat="1" applyFont="1" applyFill="1" applyBorder="1" applyAlignment="1">
      <alignment horizontal="center"/>
    </xf>
    <xf numFmtId="2" fontId="7" fillId="8" borderId="10" xfId="0" applyNumberFormat="1" applyFont="1" applyFill="1" applyBorder="1" applyAlignment="1">
      <alignment horizontal="center"/>
    </xf>
    <xf numFmtId="0" fontId="6" fillId="10" borderId="21" xfId="0" applyFont="1" applyFill="1" applyBorder="1" applyAlignment="1">
      <alignment horizontal="center"/>
    </xf>
    <xf numFmtId="0" fontId="6" fillId="10" borderId="22" xfId="0" applyFont="1" applyFill="1" applyBorder="1" applyAlignment="1">
      <alignment horizontal="center"/>
    </xf>
    <xf numFmtId="0" fontId="6" fillId="10" borderId="6" xfId="0" applyFont="1" applyFill="1" applyBorder="1" applyAlignment="1">
      <alignment horizontal="center"/>
    </xf>
    <xf numFmtId="0" fontId="6" fillId="10" borderId="23" xfId="0" applyFont="1" applyFill="1" applyBorder="1" applyAlignment="1">
      <alignment horizontal="center"/>
    </xf>
    <xf numFmtId="0" fontId="6" fillId="10" borderId="24"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Standard"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zoomScale="90" zoomScaleNormal="90" workbookViewId="0">
      <selection activeCell="R18" sqref="R18"/>
    </sheetView>
  </sheetViews>
  <sheetFormatPr baseColWidth="10" defaultRowHeight="15" x14ac:dyDescent="0.25"/>
  <cols>
    <col min="1" max="1" width="53.42578125" customWidth="1"/>
    <col min="2" max="2" width="1.7109375" customWidth="1"/>
    <col min="5" max="5" width="1.7109375" customWidth="1"/>
    <col min="8" max="8" width="1.7109375" customWidth="1"/>
    <col min="11" max="11" width="1.7109375" customWidth="1"/>
    <col min="12" max="12" width="15.28515625" customWidth="1"/>
    <col min="13" max="13" width="1.7109375" style="1" customWidth="1"/>
    <col min="14" max="14" width="20.7109375" style="10" customWidth="1"/>
    <col min="15" max="15" width="20.7109375" customWidth="1"/>
  </cols>
  <sheetData>
    <row r="1" spans="1:15" ht="39" customHeight="1" x14ac:dyDescent="0.25">
      <c r="A1" s="60" t="s">
        <v>39</v>
      </c>
      <c r="B1" s="61"/>
      <c r="C1" s="61"/>
      <c r="D1" s="61"/>
      <c r="E1" s="61"/>
      <c r="F1" s="61"/>
      <c r="G1" s="61"/>
      <c r="H1" s="61"/>
      <c r="I1" s="61"/>
      <c r="J1" s="61"/>
      <c r="K1" s="61"/>
      <c r="L1" s="61"/>
      <c r="M1" s="61"/>
      <c r="N1" s="61"/>
      <c r="O1" s="62"/>
    </row>
    <row r="2" spans="1:15" ht="21" x14ac:dyDescent="0.35">
      <c r="A2" s="30"/>
      <c r="B2" s="26"/>
      <c r="C2" s="26"/>
      <c r="D2" s="26"/>
      <c r="E2" s="26"/>
      <c r="F2" s="26"/>
      <c r="G2" s="26"/>
      <c r="H2" s="26"/>
      <c r="I2" s="26"/>
      <c r="J2" s="26"/>
      <c r="K2" s="26"/>
      <c r="L2" s="26"/>
      <c r="M2" s="26"/>
      <c r="N2" s="26"/>
      <c r="O2" s="31"/>
    </row>
    <row r="3" spans="1:15" ht="21" x14ac:dyDescent="0.35">
      <c r="A3" s="30"/>
      <c r="B3" s="26"/>
      <c r="C3" s="49"/>
      <c r="D3" s="26"/>
      <c r="E3" s="26"/>
      <c r="F3" s="26"/>
      <c r="G3" s="26"/>
      <c r="H3" s="26"/>
      <c r="I3" s="49"/>
      <c r="J3" s="26"/>
      <c r="K3" s="26"/>
      <c r="L3" s="26"/>
      <c r="M3" s="26"/>
      <c r="N3" s="26"/>
      <c r="O3" s="31"/>
    </row>
    <row r="4" spans="1:15" ht="9.75" customHeight="1" x14ac:dyDescent="0.25">
      <c r="A4" s="32"/>
      <c r="B4" s="27"/>
      <c r="C4" s="27"/>
      <c r="D4" s="27"/>
      <c r="E4" s="27"/>
      <c r="F4" s="27"/>
      <c r="G4" s="27"/>
      <c r="H4" s="27"/>
      <c r="I4" s="27"/>
      <c r="J4" s="27"/>
      <c r="K4" s="27"/>
      <c r="L4" s="29"/>
      <c r="M4" s="25"/>
      <c r="O4" s="33"/>
    </row>
    <row r="5" spans="1:15" ht="18.75" x14ac:dyDescent="0.3">
      <c r="A5" s="34"/>
      <c r="B5" s="21"/>
      <c r="C5" s="11" t="s">
        <v>0</v>
      </c>
      <c r="D5" s="20" t="s">
        <v>24</v>
      </c>
      <c r="E5" s="12"/>
      <c r="F5" s="13" t="s">
        <v>1</v>
      </c>
      <c r="G5" s="20" t="s">
        <v>24</v>
      </c>
      <c r="H5" s="21"/>
      <c r="I5" s="46" t="s">
        <v>32</v>
      </c>
      <c r="J5" s="20" t="s">
        <v>24</v>
      </c>
      <c r="K5" s="21"/>
      <c r="L5" s="50" t="s">
        <v>36</v>
      </c>
      <c r="M5" s="74"/>
      <c r="N5" s="14" t="s">
        <v>37</v>
      </c>
      <c r="O5" s="35" t="s">
        <v>38</v>
      </c>
    </row>
    <row r="6" spans="1:15" ht="18.75" x14ac:dyDescent="0.3">
      <c r="A6" s="34" t="s">
        <v>3</v>
      </c>
      <c r="B6" s="21"/>
      <c r="C6" s="15">
        <v>1743.72</v>
      </c>
      <c r="D6" s="20"/>
      <c r="E6" s="12"/>
      <c r="F6" s="16">
        <v>1466.76</v>
      </c>
      <c r="G6" s="20"/>
      <c r="H6" s="21"/>
      <c r="I6" s="47">
        <v>1318.8</v>
      </c>
      <c r="J6" s="20"/>
      <c r="K6" s="21"/>
      <c r="L6" s="48">
        <v>400</v>
      </c>
      <c r="M6" s="75"/>
      <c r="N6" s="17">
        <f>SUM((L6*G6)+(D6*L6)+(L6*J6))</f>
        <v>0</v>
      </c>
      <c r="O6" s="36">
        <f>SUM((C6*D6)+(F6*G6)+(I6*J6))</f>
        <v>0</v>
      </c>
    </row>
    <row r="7" spans="1:15" ht="18.75" x14ac:dyDescent="0.3">
      <c r="A7" s="34" t="s">
        <v>34</v>
      </c>
      <c r="B7" s="21"/>
      <c r="C7" s="15">
        <v>203.94</v>
      </c>
      <c r="D7" s="20"/>
      <c r="E7" s="12"/>
      <c r="F7" s="16">
        <v>278.52</v>
      </c>
      <c r="G7" s="20"/>
      <c r="H7" s="21"/>
      <c r="I7" s="47">
        <v>430.8</v>
      </c>
      <c r="J7" s="20"/>
      <c r="K7" s="21"/>
      <c r="L7" s="48">
        <v>60</v>
      </c>
      <c r="M7" s="75"/>
      <c r="N7" s="17">
        <f>SUM((L7*G7)+(D7*L7)+(L7*J7))</f>
        <v>0</v>
      </c>
      <c r="O7" s="36">
        <f>SUM((C7*D7)+(F7*G7)+(I7*J7))</f>
        <v>0</v>
      </c>
    </row>
    <row r="8" spans="1:15" ht="18.75" x14ac:dyDescent="0.3">
      <c r="A8" s="34" t="s">
        <v>4</v>
      </c>
      <c r="B8" s="21"/>
      <c r="C8" s="15">
        <v>403.92</v>
      </c>
      <c r="D8" s="20"/>
      <c r="E8" s="12"/>
      <c r="F8" s="16">
        <v>311.16000000000003</v>
      </c>
      <c r="G8" s="20"/>
      <c r="H8" s="21"/>
      <c r="I8" s="47">
        <v>215.4</v>
      </c>
      <c r="J8" s="20"/>
      <c r="K8" s="21"/>
      <c r="L8" s="48">
        <v>65</v>
      </c>
      <c r="M8" s="75"/>
      <c r="N8" s="17">
        <f t="shared" ref="N8:N14" si="0">SUM((L8*G8)+(D8*L8)+(L8*J8))</f>
        <v>0</v>
      </c>
      <c r="O8" s="36">
        <f t="shared" ref="O8:O14" si="1">SUM((C8*D8)+(F8*G8)+(I8*J8))</f>
        <v>0</v>
      </c>
    </row>
    <row r="9" spans="1:15" ht="18.75" x14ac:dyDescent="0.3">
      <c r="A9" s="34" t="s">
        <v>5</v>
      </c>
      <c r="B9" s="21"/>
      <c r="C9" s="15">
        <v>329.76</v>
      </c>
      <c r="D9" s="20"/>
      <c r="E9" s="12"/>
      <c r="F9" s="16">
        <v>287.64</v>
      </c>
      <c r="G9" s="20"/>
      <c r="H9" s="21"/>
      <c r="I9" s="47">
        <v>274.8</v>
      </c>
      <c r="J9" s="20"/>
      <c r="K9" s="21"/>
      <c r="L9" s="48">
        <v>65</v>
      </c>
      <c r="M9" s="75"/>
      <c r="N9" s="17">
        <f t="shared" si="0"/>
        <v>0</v>
      </c>
      <c r="O9" s="36">
        <f t="shared" si="1"/>
        <v>0</v>
      </c>
    </row>
    <row r="10" spans="1:15" ht="18.75" x14ac:dyDescent="0.3">
      <c r="A10" s="34" t="s">
        <v>6</v>
      </c>
      <c r="B10" s="21"/>
      <c r="C10" s="15">
        <v>386.64</v>
      </c>
      <c r="D10" s="20"/>
      <c r="E10" s="12"/>
      <c r="F10" s="16">
        <v>323.88</v>
      </c>
      <c r="G10" s="20"/>
      <c r="H10" s="21"/>
      <c r="I10" s="47"/>
      <c r="J10" s="20"/>
      <c r="K10" s="21"/>
      <c r="L10" s="48">
        <v>65</v>
      </c>
      <c r="M10" s="75"/>
      <c r="N10" s="17">
        <f t="shared" si="0"/>
        <v>0</v>
      </c>
      <c r="O10" s="36">
        <f t="shared" si="1"/>
        <v>0</v>
      </c>
    </row>
    <row r="11" spans="1:15" ht="18.75" x14ac:dyDescent="0.3">
      <c r="A11" s="34" t="s">
        <v>29</v>
      </c>
      <c r="B11" s="21"/>
      <c r="C11" s="15">
        <v>274.8</v>
      </c>
      <c r="D11" s="20"/>
      <c r="E11" s="12"/>
      <c r="F11" s="16">
        <v>274.8</v>
      </c>
      <c r="G11" s="20"/>
      <c r="H11" s="21"/>
      <c r="I11" s="47">
        <v>274.8</v>
      </c>
      <c r="J11" s="20"/>
      <c r="K11" s="21"/>
      <c r="L11" s="48">
        <v>100</v>
      </c>
      <c r="M11" s="75"/>
      <c r="N11" s="17">
        <f t="shared" si="0"/>
        <v>0</v>
      </c>
      <c r="O11" s="36">
        <f t="shared" si="1"/>
        <v>0</v>
      </c>
    </row>
    <row r="12" spans="1:15" ht="18.75" x14ac:dyDescent="0.3">
      <c r="A12" s="34" t="s">
        <v>30</v>
      </c>
      <c r="B12" s="21"/>
      <c r="C12" s="15">
        <v>643.4</v>
      </c>
      <c r="D12" s="20"/>
      <c r="E12" s="12"/>
      <c r="F12" s="16">
        <v>643.4</v>
      </c>
      <c r="G12" s="20"/>
      <c r="H12" s="21"/>
      <c r="I12" s="47">
        <v>643.4</v>
      </c>
      <c r="J12" s="20"/>
      <c r="K12" s="21"/>
      <c r="L12" s="48">
        <v>100</v>
      </c>
      <c r="M12" s="75"/>
      <c r="N12" s="17">
        <f t="shared" si="0"/>
        <v>0</v>
      </c>
      <c r="O12" s="36">
        <f t="shared" si="1"/>
        <v>0</v>
      </c>
    </row>
    <row r="13" spans="1:15" ht="18.75" x14ac:dyDescent="0.3">
      <c r="A13" s="34" t="s">
        <v>31</v>
      </c>
      <c r="B13" s="21"/>
      <c r="C13" s="15">
        <v>568.12</v>
      </c>
      <c r="D13" s="20"/>
      <c r="E13" s="12"/>
      <c r="F13" s="16">
        <v>488.2</v>
      </c>
      <c r="G13" s="20"/>
      <c r="H13" s="21"/>
      <c r="I13" s="47"/>
      <c r="J13" s="20"/>
      <c r="K13" s="21"/>
      <c r="L13" s="48">
        <v>100</v>
      </c>
      <c r="M13" s="75"/>
      <c r="N13" s="17">
        <f t="shared" si="0"/>
        <v>0</v>
      </c>
      <c r="O13" s="36">
        <f t="shared" si="1"/>
        <v>0</v>
      </c>
    </row>
    <row r="14" spans="1:15" ht="18.75" x14ac:dyDescent="0.3">
      <c r="A14" s="34" t="s">
        <v>26</v>
      </c>
      <c r="B14" s="21"/>
      <c r="C14" s="15">
        <v>197.57</v>
      </c>
      <c r="D14" s="20"/>
      <c r="E14" s="12"/>
      <c r="F14" s="16">
        <v>170.52</v>
      </c>
      <c r="G14" s="20"/>
      <c r="H14" s="21"/>
      <c r="I14" s="47"/>
      <c r="J14" s="20"/>
      <c r="K14" s="21"/>
      <c r="L14" s="48">
        <v>65</v>
      </c>
      <c r="M14" s="75"/>
      <c r="N14" s="17">
        <f t="shared" si="0"/>
        <v>0</v>
      </c>
      <c r="O14" s="36">
        <f t="shared" si="1"/>
        <v>0</v>
      </c>
    </row>
    <row r="15" spans="1:15" ht="9.75" customHeight="1" x14ac:dyDescent="0.3">
      <c r="A15" s="37"/>
      <c r="B15" s="23"/>
      <c r="C15" s="23"/>
      <c r="D15" s="23"/>
      <c r="E15" s="23"/>
      <c r="F15" s="23"/>
      <c r="G15" s="23"/>
      <c r="H15" s="23"/>
      <c r="I15" s="23"/>
      <c r="J15" s="23"/>
      <c r="K15" s="23"/>
      <c r="L15" s="44"/>
      <c r="M15" s="76"/>
      <c r="N15" s="17"/>
      <c r="O15" s="36"/>
    </row>
    <row r="16" spans="1:15" ht="18.75" x14ac:dyDescent="0.3">
      <c r="A16" s="38"/>
      <c r="B16" s="28"/>
      <c r="C16" s="28"/>
      <c r="D16" s="28"/>
      <c r="E16" s="28"/>
      <c r="F16" s="28"/>
      <c r="G16" s="28"/>
      <c r="H16" s="69" t="s">
        <v>18</v>
      </c>
      <c r="I16" s="69"/>
      <c r="J16" s="69"/>
      <c r="K16" s="69"/>
      <c r="L16" s="69"/>
      <c r="M16" s="69"/>
      <c r="N16" s="18">
        <f>SUM(N6:N15)</f>
        <v>0</v>
      </c>
      <c r="O16" s="39">
        <f>SUM(O6:O15)</f>
        <v>0</v>
      </c>
    </row>
    <row r="17" spans="1:15" ht="15.75" thickBot="1" x14ac:dyDescent="0.3">
      <c r="A17" s="40"/>
      <c r="B17" s="29"/>
      <c r="C17" s="29"/>
      <c r="D17" s="29"/>
      <c r="E17" s="29"/>
      <c r="F17" s="29"/>
      <c r="G17" s="29"/>
      <c r="I17" s="29"/>
      <c r="J17" s="29"/>
      <c r="L17" s="29"/>
      <c r="M17" s="25"/>
      <c r="N17" s="19"/>
      <c r="O17" s="41"/>
    </row>
    <row r="18" spans="1:15" ht="19.5" thickBot="1" x14ac:dyDescent="0.35">
      <c r="A18" s="51"/>
      <c r="B18" s="52"/>
      <c r="C18" s="66"/>
      <c r="D18" s="67"/>
      <c r="E18" s="68"/>
      <c r="F18" s="63" t="s">
        <v>25</v>
      </c>
      <c r="G18" s="63"/>
      <c r="H18" s="63"/>
      <c r="I18" s="63"/>
      <c r="J18" s="63"/>
      <c r="K18" s="63"/>
      <c r="L18" s="63"/>
      <c r="M18" s="63"/>
      <c r="N18" s="24">
        <f>SUM(N16)</f>
        <v>0</v>
      </c>
      <c r="O18" s="33"/>
    </row>
    <row r="19" spans="1:15" ht="48" customHeight="1" thickBot="1" x14ac:dyDescent="0.35">
      <c r="A19" s="72"/>
      <c r="B19" s="72"/>
      <c r="C19" s="72"/>
      <c r="D19" s="72"/>
      <c r="E19" s="72"/>
      <c r="F19" s="72"/>
      <c r="G19" s="72"/>
      <c r="H19" s="72"/>
      <c r="I19" s="72"/>
      <c r="J19" s="72"/>
      <c r="K19" s="72"/>
      <c r="L19" s="72"/>
      <c r="M19" s="72"/>
      <c r="N19" s="72"/>
      <c r="O19" s="73"/>
    </row>
    <row r="20" spans="1:15" s="22" customFormat="1" ht="21.75" thickBot="1" x14ac:dyDescent="0.4">
      <c r="A20" s="64" t="s">
        <v>33</v>
      </c>
      <c r="B20" s="65"/>
      <c r="C20" s="65"/>
      <c r="D20" s="65"/>
      <c r="E20" s="65"/>
      <c r="F20" s="65"/>
      <c r="G20" s="65"/>
      <c r="H20" s="65"/>
      <c r="I20" s="65"/>
      <c r="J20" s="65"/>
      <c r="K20" s="65"/>
      <c r="L20" s="65"/>
      <c r="M20" s="65"/>
      <c r="N20" s="70">
        <f>SUM(O16-N18)</f>
        <v>0</v>
      </c>
      <c r="O20" s="71"/>
    </row>
    <row r="21" spans="1:15" ht="28.5" customHeight="1" x14ac:dyDescent="0.25">
      <c r="A21" s="40"/>
      <c r="B21" s="29"/>
      <c r="C21" s="53" t="s">
        <v>35</v>
      </c>
      <c r="D21" s="54"/>
      <c r="E21" s="54"/>
      <c r="F21" s="54"/>
      <c r="G21" s="54"/>
      <c r="H21" s="54"/>
      <c r="I21" s="54"/>
      <c r="J21" s="54"/>
      <c r="K21" s="54"/>
      <c r="L21" s="54"/>
      <c r="M21" s="54"/>
      <c r="N21" s="54"/>
      <c r="O21" s="55"/>
    </row>
    <row r="22" spans="1:15" ht="32.25" customHeight="1" x14ac:dyDescent="0.25">
      <c r="A22" s="45" t="s">
        <v>28</v>
      </c>
      <c r="B22" s="29"/>
      <c r="C22" s="56"/>
      <c r="D22" s="56"/>
      <c r="E22" s="56"/>
      <c r="F22" s="56"/>
      <c r="G22" s="56"/>
      <c r="H22" s="56"/>
      <c r="I22" s="56"/>
      <c r="J22" s="56"/>
      <c r="K22" s="56"/>
      <c r="L22" s="56"/>
      <c r="M22" s="56"/>
      <c r="N22" s="56"/>
      <c r="O22" s="57"/>
    </row>
    <row r="23" spans="1:15" ht="18" customHeight="1" thickBot="1" x14ac:dyDescent="0.3">
      <c r="A23" s="42" t="s">
        <v>27</v>
      </c>
      <c r="B23" s="43"/>
      <c r="C23" s="58"/>
      <c r="D23" s="58"/>
      <c r="E23" s="58"/>
      <c r="F23" s="58"/>
      <c r="G23" s="58"/>
      <c r="H23" s="58"/>
      <c r="I23" s="58"/>
      <c r="J23" s="58"/>
      <c r="K23" s="58"/>
      <c r="L23" s="58"/>
      <c r="M23" s="58"/>
      <c r="N23" s="58"/>
      <c r="O23" s="59"/>
    </row>
  </sheetData>
  <sheetProtection algorithmName="SHA-512" hashValue="YgguLc+DuhSbQBuwkTxk3b7M1Dr1XOtDdArseH61WjPtImDHm458jtvPJA9q5cGR0drVxk3YDhtL1YDW0EfpNg==" saltValue="i0ud9FC0iu8QrQjjBsknQQ==" spinCount="100000" sheet="1" objects="1" scenarios="1"/>
  <protectedRanges>
    <protectedRange sqref="C18" name="Bereich3"/>
    <protectedRange sqref="G6:G14 J6:J14" name="Bereich2"/>
    <protectedRange sqref="D6:D14" name="Bereich1"/>
  </protectedRanges>
  <mergeCells count="9">
    <mergeCell ref="C21:O23"/>
    <mergeCell ref="A1:O1"/>
    <mergeCell ref="F18:M18"/>
    <mergeCell ref="A20:M20"/>
    <mergeCell ref="C18:E18"/>
    <mergeCell ref="H16:M16"/>
    <mergeCell ref="N20:O20"/>
    <mergeCell ref="A19:O19"/>
    <mergeCell ref="M5:M15"/>
  </mergeCells>
  <conditionalFormatting sqref="I8">
    <cfRule type="cellIs" dxfId="10" priority="5" operator="greaterThan">
      <formula>285.93</formula>
    </cfRule>
  </conditionalFormatting>
  <conditionalFormatting sqref="I10 I14">
    <cfRule type="cellIs" dxfId="9" priority="3" operator="greaterThan">
      <formula>276.66</formula>
    </cfRule>
  </conditionalFormatting>
  <conditionalFormatting sqref="L8">
    <cfRule type="cellIs" dxfId="8" priority="21" operator="greaterThan">
      <formula>285.93</formula>
    </cfRule>
  </conditionalFormatting>
  <conditionalFormatting sqref="L9">
    <cfRule type="cellIs" dxfId="7" priority="20" operator="greaterThan">
      <formula>243.6</formula>
    </cfRule>
  </conditionalFormatting>
  <conditionalFormatting sqref="L14">
    <cfRule type="cellIs" dxfId="6" priority="15" operator="greaterThan">
      <formula>177.48</formula>
    </cfRule>
  </conditionalFormatting>
  <pageMargins left="0.7" right="0.7" top="0.78740157499999996" bottom="0.78740157499999996" header="0.3" footer="0.3"/>
  <pageSetup paperSize="9" scale="6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DropDown!A1:A34</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workbookViewId="0">
      <selection activeCell="D36" sqref="D36"/>
    </sheetView>
  </sheetViews>
  <sheetFormatPr baseColWidth="10" defaultRowHeight="15" x14ac:dyDescent="0.25"/>
  <sheetData>
    <row r="1" spans="1:1" x14ac:dyDescent="0.25">
      <c r="A1">
        <v>11</v>
      </c>
    </row>
    <row r="2" spans="1:1" x14ac:dyDescent="0.25">
      <c r="A2">
        <v>12</v>
      </c>
    </row>
    <row r="3" spans="1:1" x14ac:dyDescent="0.25">
      <c r="A3">
        <v>13</v>
      </c>
    </row>
    <row r="4" spans="1:1" x14ac:dyDescent="0.25">
      <c r="A4">
        <v>14</v>
      </c>
    </row>
    <row r="5" spans="1:1" x14ac:dyDescent="0.25">
      <c r="A5">
        <v>15</v>
      </c>
    </row>
    <row r="6" spans="1:1" x14ac:dyDescent="0.25">
      <c r="A6">
        <v>16</v>
      </c>
    </row>
    <row r="7" spans="1:1" x14ac:dyDescent="0.25">
      <c r="A7">
        <v>17</v>
      </c>
    </row>
    <row r="8" spans="1:1" x14ac:dyDescent="0.25">
      <c r="A8">
        <v>18</v>
      </c>
    </row>
    <row r="9" spans="1:1" x14ac:dyDescent="0.25">
      <c r="A9">
        <v>19</v>
      </c>
    </row>
    <row r="10" spans="1:1" x14ac:dyDescent="0.25">
      <c r="A10">
        <v>20</v>
      </c>
    </row>
    <row r="11" spans="1:1" x14ac:dyDescent="0.25">
      <c r="A11">
        <v>21</v>
      </c>
    </row>
    <row r="12" spans="1:1" x14ac:dyDescent="0.25">
      <c r="A12">
        <v>22</v>
      </c>
    </row>
    <row r="13" spans="1:1" x14ac:dyDescent="0.25">
      <c r="A13">
        <v>23</v>
      </c>
    </row>
    <row r="14" spans="1:1" x14ac:dyDescent="0.25">
      <c r="A14">
        <v>24</v>
      </c>
    </row>
    <row r="15" spans="1:1" x14ac:dyDescent="0.25">
      <c r="A15">
        <v>25</v>
      </c>
    </row>
    <row r="16" spans="1:1" x14ac:dyDescent="0.25">
      <c r="A16">
        <v>26</v>
      </c>
    </row>
    <row r="17" spans="1:1" x14ac:dyDescent="0.25">
      <c r="A17">
        <v>27</v>
      </c>
    </row>
    <row r="18" spans="1:1" x14ac:dyDescent="0.25">
      <c r="A18">
        <v>28</v>
      </c>
    </row>
    <row r="19" spans="1:1" x14ac:dyDescent="0.25">
      <c r="A19">
        <v>29</v>
      </c>
    </row>
    <row r="20" spans="1:1" x14ac:dyDescent="0.25">
      <c r="A20">
        <v>30</v>
      </c>
    </row>
    <row r="21" spans="1:1" x14ac:dyDescent="0.25">
      <c r="A21">
        <v>31</v>
      </c>
    </row>
    <row r="22" spans="1:1" x14ac:dyDescent="0.25">
      <c r="A22">
        <v>32</v>
      </c>
    </row>
    <row r="23" spans="1:1" x14ac:dyDescent="0.25">
      <c r="A23">
        <v>33</v>
      </c>
    </row>
    <row r="24" spans="1:1" x14ac:dyDescent="0.25">
      <c r="A24">
        <v>34</v>
      </c>
    </row>
    <row r="25" spans="1:1" x14ac:dyDescent="0.25">
      <c r="A25">
        <v>35</v>
      </c>
    </row>
    <row r="26" spans="1:1" x14ac:dyDescent="0.25">
      <c r="A26">
        <v>36</v>
      </c>
    </row>
    <row r="27" spans="1:1" x14ac:dyDescent="0.25">
      <c r="A27">
        <v>37</v>
      </c>
    </row>
    <row r="28" spans="1:1" x14ac:dyDescent="0.25">
      <c r="A28">
        <v>38</v>
      </c>
    </row>
    <row r="29" spans="1:1" x14ac:dyDescent="0.25">
      <c r="A29">
        <v>39</v>
      </c>
    </row>
    <row r="30" spans="1:1" x14ac:dyDescent="0.25">
      <c r="A30">
        <v>40</v>
      </c>
    </row>
    <row r="31" spans="1:1" x14ac:dyDescent="0.25">
      <c r="A31">
        <v>41</v>
      </c>
    </row>
    <row r="32" spans="1:1" x14ac:dyDescent="0.25">
      <c r="A32">
        <v>42</v>
      </c>
    </row>
    <row r="33" spans="1:1" x14ac:dyDescent="0.25">
      <c r="A33">
        <v>43</v>
      </c>
    </row>
    <row r="34" spans="1:1" x14ac:dyDescent="0.25">
      <c r="A34">
        <v>44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
  <sheetViews>
    <sheetView zoomScale="90" zoomScaleNormal="90" workbookViewId="0">
      <selection activeCell="E37" sqref="E37"/>
    </sheetView>
  </sheetViews>
  <sheetFormatPr baseColWidth="10" defaultColWidth="9.140625" defaultRowHeight="15" x14ac:dyDescent="0.25"/>
  <cols>
    <col min="1" max="1" width="22.28515625" style="1" customWidth="1"/>
    <col min="2" max="4" width="15.28515625" style="1" customWidth="1"/>
    <col min="5" max="5" width="22.140625" style="1" customWidth="1"/>
    <col min="6" max="6" width="20.5703125" style="1" customWidth="1"/>
    <col min="7" max="7" width="9.140625" style="4"/>
    <col min="8" max="8" width="19.140625" style="1" customWidth="1"/>
    <col min="9" max="9" width="9.140625" style="4"/>
    <col min="10" max="10" width="3.140625" style="2" customWidth="1"/>
    <col min="11" max="11" width="22.28515625" style="1" customWidth="1"/>
    <col min="12" max="14" width="15.28515625" style="1" customWidth="1"/>
    <col min="15" max="15" width="20.85546875" style="1" customWidth="1"/>
    <col min="16" max="16" width="19.140625" style="1" customWidth="1"/>
    <col min="17" max="17" width="9.140625" style="4"/>
    <col min="18" max="18" width="19.140625" style="4" customWidth="1"/>
    <col min="19" max="19" width="9.140625" style="4"/>
    <col min="20" max="16384" width="9.140625" style="1"/>
  </cols>
  <sheetData>
    <row r="1" spans="1:19" ht="27" thickBot="1" x14ac:dyDescent="0.45">
      <c r="A1" s="77" t="s">
        <v>23</v>
      </c>
      <c r="B1" s="78"/>
      <c r="C1" s="78"/>
      <c r="D1" s="78"/>
      <c r="E1" s="78"/>
      <c r="F1" s="78"/>
      <c r="G1" s="78"/>
      <c r="H1" s="78"/>
      <c r="I1" s="79"/>
      <c r="K1" s="77" t="s">
        <v>21</v>
      </c>
      <c r="L1" s="78"/>
      <c r="M1" s="78"/>
      <c r="N1" s="78"/>
      <c r="O1" s="78"/>
      <c r="P1" s="78"/>
      <c r="Q1" s="78"/>
      <c r="R1" s="78"/>
      <c r="S1" s="79"/>
    </row>
    <row r="2" spans="1:19" x14ac:dyDescent="0.25">
      <c r="B2" s="5" t="s">
        <v>0</v>
      </c>
      <c r="C2" s="7" t="s">
        <v>1</v>
      </c>
      <c r="D2" s="3"/>
      <c r="E2" s="3" t="s">
        <v>2</v>
      </c>
      <c r="F2" s="5" t="s">
        <v>16</v>
      </c>
      <c r="G2" s="6" t="s">
        <v>22</v>
      </c>
      <c r="H2" s="7" t="s">
        <v>17</v>
      </c>
      <c r="I2" s="8" t="s">
        <v>22</v>
      </c>
      <c r="L2" s="5" t="s">
        <v>0</v>
      </c>
      <c r="M2" s="7" t="s">
        <v>1</v>
      </c>
      <c r="N2" s="3"/>
      <c r="O2" s="3" t="s">
        <v>2</v>
      </c>
      <c r="P2" s="5" t="s">
        <v>16</v>
      </c>
      <c r="Q2" s="6" t="s">
        <v>22</v>
      </c>
      <c r="R2" s="8" t="s">
        <v>17</v>
      </c>
      <c r="S2" s="8" t="s">
        <v>22</v>
      </c>
    </row>
    <row r="3" spans="1:19" x14ac:dyDescent="0.25">
      <c r="A3" s="1" t="s">
        <v>3</v>
      </c>
      <c r="B3" s="4">
        <v>1177.92</v>
      </c>
      <c r="C3" s="4">
        <v>1129.2</v>
      </c>
      <c r="D3" s="4"/>
      <c r="E3" s="4">
        <v>1100</v>
      </c>
      <c r="F3" s="4">
        <f t="shared" ref="F3:F10" si="0">SUM(E3-B3)</f>
        <v>-77.920000000000073</v>
      </c>
      <c r="G3" s="9">
        <f>SUM(100-(100/B3)*E3)</f>
        <v>6.61505025808205</v>
      </c>
      <c r="H3" s="4">
        <f t="shared" ref="H3:H11" si="1">SUM(E3-C3)</f>
        <v>-29.200000000000045</v>
      </c>
      <c r="I3" s="9">
        <f>SUM(100-(100/C3)*E3)</f>
        <v>2.5859015232022671</v>
      </c>
      <c r="K3" s="1" t="s">
        <v>12</v>
      </c>
      <c r="L3" s="4">
        <f>SUM(B3+B4+B5+B7+B10)*3</f>
        <v>6395.82</v>
      </c>
      <c r="M3" s="4">
        <f>SUM(C3+C4+C5+C7+C10)*3</f>
        <v>5787.6</v>
      </c>
      <c r="N3" s="4"/>
      <c r="O3" s="4">
        <v>3470</v>
      </c>
      <c r="P3" s="4">
        <f>SUM(O3-L3)</f>
        <v>-2925.8199999999997</v>
      </c>
      <c r="Q3" s="9">
        <f>100/L3*P3</f>
        <v>-45.745815235575741</v>
      </c>
      <c r="R3" s="4">
        <f>SUM(O3-M3)</f>
        <v>-2317.6000000000004</v>
      </c>
      <c r="S3" s="9">
        <f>100/M3*R3</f>
        <v>-40.044232497062687</v>
      </c>
    </row>
    <row r="4" spans="1:19" x14ac:dyDescent="0.25">
      <c r="A4" s="1" t="s">
        <v>4</v>
      </c>
      <c r="B4" s="4">
        <v>327.06</v>
      </c>
      <c r="C4" s="4">
        <v>244.8</v>
      </c>
      <c r="D4" s="4"/>
      <c r="E4" s="4">
        <v>245</v>
      </c>
      <c r="F4" s="4">
        <f t="shared" si="0"/>
        <v>-82.06</v>
      </c>
      <c r="G4" s="9">
        <f t="shared" ref="G4:G11" si="2">SUM(100-(100/B4)*E4)</f>
        <v>25.090197517275115</v>
      </c>
      <c r="H4" s="4">
        <f t="shared" si="1"/>
        <v>0.19999999999998863</v>
      </c>
      <c r="I4" s="9">
        <f t="shared" ref="I4:I11" si="3">SUM(100-(100/C4)*E4)</f>
        <v>-8.1699346405230244E-2</v>
      </c>
      <c r="K4" s="1" t="s">
        <v>13</v>
      </c>
      <c r="L4" s="4">
        <f>SUM(B3+B4+B5+B8+B10)*3</f>
        <v>6961.92</v>
      </c>
      <c r="M4" s="4">
        <f>SUM(C3+C4+C5+C8+C10)*3</f>
        <v>6353.7000000000007</v>
      </c>
      <c r="N4" s="4"/>
      <c r="O4" s="4">
        <v>3830</v>
      </c>
      <c r="P4" s="4">
        <f>SUM(O4-L4)</f>
        <v>-3131.92</v>
      </c>
      <c r="Q4" s="9">
        <f t="shared" ref="Q4:Q5" si="4">100/L4*P4</f>
        <v>-44.986440522154808</v>
      </c>
      <c r="R4" s="4">
        <f>SUM(O4-M4)</f>
        <v>-2523.7000000000007</v>
      </c>
      <c r="S4" s="9">
        <f t="shared" ref="S4:S5" si="5">100/M4*R4</f>
        <v>-39.720163054598117</v>
      </c>
    </row>
    <row r="5" spans="1:19" x14ac:dyDescent="0.25">
      <c r="A5" s="1" t="s">
        <v>5</v>
      </c>
      <c r="B5" s="4">
        <v>260.39999999999998</v>
      </c>
      <c r="C5" s="4">
        <v>226.8</v>
      </c>
      <c r="D5" s="4"/>
      <c r="E5" s="4">
        <v>180</v>
      </c>
      <c r="F5" s="4">
        <f t="shared" si="0"/>
        <v>-80.399999999999977</v>
      </c>
      <c r="G5" s="9">
        <f t="shared" si="2"/>
        <v>30.875576036866349</v>
      </c>
      <c r="H5" s="4">
        <f t="shared" si="1"/>
        <v>-46.800000000000011</v>
      </c>
      <c r="I5" s="9">
        <f t="shared" si="3"/>
        <v>20.634920634920633</v>
      </c>
      <c r="K5" s="1" t="s">
        <v>14</v>
      </c>
      <c r="L5" s="4">
        <f>SUM(B3+B4+B5)*3</f>
        <v>5296.14</v>
      </c>
      <c r="M5" s="4">
        <f>SUM(C3+C4+C5)*3</f>
        <v>4802.3999999999996</v>
      </c>
      <c r="N5" s="4"/>
      <c r="O5" s="4">
        <v>3280</v>
      </c>
      <c r="P5" s="4">
        <f>SUM(O5-L5)</f>
        <v>-2016.1400000000003</v>
      </c>
      <c r="Q5" s="9">
        <f t="shared" si="4"/>
        <v>-38.068102429316447</v>
      </c>
      <c r="R5" s="4">
        <f>SUM(O5-M5)</f>
        <v>-1522.3999999999996</v>
      </c>
      <c r="S5" s="9">
        <f t="shared" si="5"/>
        <v>-31.70081625853739</v>
      </c>
    </row>
    <row r="6" spans="1:19" x14ac:dyDescent="0.25">
      <c r="A6" s="1" t="s">
        <v>6</v>
      </c>
      <c r="B6" s="4">
        <v>304.92</v>
      </c>
      <c r="C6" s="4">
        <v>248.4</v>
      </c>
      <c r="D6" s="4"/>
      <c r="E6" s="4">
        <v>210</v>
      </c>
      <c r="F6" s="4">
        <f t="shared" si="0"/>
        <v>-94.920000000000016</v>
      </c>
      <c r="G6" s="9">
        <f t="shared" si="2"/>
        <v>31.129476584022044</v>
      </c>
      <c r="H6" s="4">
        <f t="shared" si="1"/>
        <v>-38.400000000000006</v>
      </c>
      <c r="I6" s="9">
        <f t="shared" si="3"/>
        <v>15.45893719806763</v>
      </c>
    </row>
    <row r="7" spans="1:19" x14ac:dyDescent="0.25">
      <c r="A7" s="1" t="s">
        <v>7</v>
      </c>
      <c r="B7" s="4">
        <v>170</v>
      </c>
      <c r="C7" s="4">
        <v>170</v>
      </c>
      <c r="D7" s="4"/>
      <c r="E7" s="4">
        <v>160</v>
      </c>
      <c r="F7" s="4">
        <f t="shared" si="0"/>
        <v>-10</v>
      </c>
      <c r="G7" s="9">
        <f t="shared" si="2"/>
        <v>5.8823529411764639</v>
      </c>
      <c r="H7" s="4">
        <f t="shared" si="1"/>
        <v>-10</v>
      </c>
      <c r="I7" s="9">
        <f t="shared" si="3"/>
        <v>5.8823529411764639</v>
      </c>
    </row>
    <row r="8" spans="1:19" x14ac:dyDescent="0.25">
      <c r="A8" s="1" t="s">
        <v>9</v>
      </c>
      <c r="B8" s="4">
        <v>358.7</v>
      </c>
      <c r="C8" s="4">
        <v>358.7</v>
      </c>
      <c r="D8" s="4"/>
      <c r="E8" s="4">
        <v>380</v>
      </c>
      <c r="F8" s="4">
        <f t="shared" si="0"/>
        <v>21.300000000000011</v>
      </c>
      <c r="G8" s="9">
        <f t="shared" si="2"/>
        <v>-5.9381098410928388</v>
      </c>
      <c r="H8" s="4">
        <f t="shared" si="1"/>
        <v>21.300000000000011</v>
      </c>
      <c r="I8" s="9">
        <f t="shared" si="3"/>
        <v>-5.9381098410928388</v>
      </c>
    </row>
    <row r="9" spans="1:19" x14ac:dyDescent="0.25">
      <c r="A9" s="1" t="s">
        <v>8</v>
      </c>
      <c r="B9" s="4">
        <v>310</v>
      </c>
      <c r="C9" s="4">
        <v>310</v>
      </c>
      <c r="D9" s="4"/>
      <c r="E9" s="4">
        <v>300</v>
      </c>
      <c r="F9" s="4">
        <f t="shared" si="0"/>
        <v>-10</v>
      </c>
      <c r="G9" s="9">
        <f t="shared" si="2"/>
        <v>3.225806451612911</v>
      </c>
      <c r="H9" s="4">
        <f t="shared" si="1"/>
        <v>-10</v>
      </c>
      <c r="I9" s="9">
        <f t="shared" si="3"/>
        <v>3.225806451612911</v>
      </c>
    </row>
    <row r="10" spans="1:19" x14ac:dyDescent="0.25">
      <c r="A10" s="1" t="s">
        <v>10</v>
      </c>
      <c r="B10" s="4">
        <v>196.56</v>
      </c>
      <c r="C10" s="4">
        <v>158.4</v>
      </c>
      <c r="D10" s="4"/>
      <c r="E10" s="4">
        <v>130</v>
      </c>
      <c r="F10" s="4">
        <f t="shared" si="0"/>
        <v>-66.56</v>
      </c>
      <c r="G10" s="9">
        <f t="shared" si="2"/>
        <v>33.862433862433861</v>
      </c>
      <c r="H10" s="4">
        <f t="shared" si="1"/>
        <v>-28.400000000000006</v>
      </c>
      <c r="I10" s="9">
        <f t="shared" si="3"/>
        <v>17.929292929292941</v>
      </c>
    </row>
    <row r="11" spans="1:19" x14ac:dyDescent="0.25">
      <c r="A11" s="1" t="s">
        <v>11</v>
      </c>
      <c r="B11" s="4">
        <v>276.48</v>
      </c>
      <c r="C11" s="4">
        <v>290</v>
      </c>
      <c r="D11" s="4"/>
      <c r="E11" s="4" t="s">
        <v>15</v>
      </c>
      <c r="F11" s="4" t="e">
        <f>SUM(E11-B11)</f>
        <v>#VALUE!</v>
      </c>
      <c r="G11" s="9" t="e">
        <f t="shared" si="2"/>
        <v>#VALUE!</v>
      </c>
      <c r="H11" s="4" t="e">
        <f t="shared" si="1"/>
        <v>#VALUE!</v>
      </c>
      <c r="I11" s="9" t="e">
        <f t="shared" si="3"/>
        <v>#VALUE!</v>
      </c>
    </row>
    <row r="12" spans="1:19" x14ac:dyDescent="0.25">
      <c r="B12" s="4"/>
      <c r="C12" s="4"/>
      <c r="D12" s="4"/>
      <c r="E12" s="4"/>
      <c r="F12" s="4"/>
      <c r="H12" s="4"/>
    </row>
    <row r="13" spans="1:19" x14ac:dyDescent="0.25">
      <c r="E13" s="4"/>
      <c r="F13" s="4"/>
      <c r="H13" s="4"/>
    </row>
    <row r="14" spans="1:19" x14ac:dyDescent="0.25">
      <c r="E14" s="4"/>
      <c r="F14" s="4"/>
      <c r="H14" s="4"/>
    </row>
    <row r="15" spans="1:19" x14ac:dyDescent="0.25">
      <c r="B15" s="4"/>
      <c r="C15" s="4"/>
      <c r="D15" s="4"/>
      <c r="E15" s="4"/>
      <c r="F15" s="4"/>
      <c r="H15" s="4"/>
    </row>
    <row r="16" spans="1:19" x14ac:dyDescent="0.25">
      <c r="D16" s="4" t="s">
        <v>20</v>
      </c>
      <c r="E16" s="4"/>
      <c r="F16" s="4"/>
      <c r="H16" s="4"/>
    </row>
    <row r="17" spans="1:8" x14ac:dyDescent="0.25">
      <c r="A17" s="1" t="s">
        <v>18</v>
      </c>
      <c r="B17" s="4">
        <f>SUM(B3+B4+B5+B10)</f>
        <v>1961.94</v>
      </c>
      <c r="C17" s="4">
        <f>SUM(C3+C4+C5+C10)</f>
        <v>1759.2</v>
      </c>
      <c r="D17" s="4">
        <f>SUM(C17-B17)</f>
        <v>-202.74</v>
      </c>
      <c r="E17" s="4"/>
      <c r="F17" s="4"/>
      <c r="H17" s="4"/>
    </row>
    <row r="18" spans="1:8" x14ac:dyDescent="0.25">
      <c r="A18" s="1" t="s">
        <v>19</v>
      </c>
      <c r="B18" s="4">
        <f>SUM(B17*3)</f>
        <v>5885.82</v>
      </c>
      <c r="C18" s="4">
        <f>SUM(C17*3)</f>
        <v>5277.6</v>
      </c>
      <c r="D18" s="4">
        <f>SUM(C18-B18)</f>
        <v>-608.21999999999935</v>
      </c>
    </row>
  </sheetData>
  <mergeCells count="2">
    <mergeCell ref="K1:S1"/>
    <mergeCell ref="A1:I1"/>
  </mergeCells>
  <conditionalFormatting sqref="G3:G11 I3:I11">
    <cfRule type="cellIs" dxfId="5" priority="26" operator="greaterThan">
      <formula>0</formula>
    </cfRule>
  </conditionalFormatting>
  <conditionalFormatting sqref="I3:I11">
    <cfRule type="cellIs" dxfId="4" priority="23" operator="lessThan">
      <formula>0</formula>
    </cfRule>
  </conditionalFormatting>
  <conditionalFormatting sqref="Q3:Q5 S3:S5 G3:G11">
    <cfRule type="cellIs" dxfId="3" priority="22" operator="lessThan">
      <formula>0</formula>
    </cfRule>
  </conditionalFormatting>
  <conditionalFormatting sqref="Q3:Q5 S3:S5">
    <cfRule type="cellIs" dxfId="2" priority="11" operator="lessThan">
      <formula>0</formula>
    </cfRule>
    <cfRule type="cellIs" dxfId="1" priority="12" operator="greaterThan">
      <formula>100</formula>
    </cfRule>
    <cfRule type="cellIs" dxfId="0" priority="15" operator="greater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Förderung NEU</vt:lpstr>
      <vt:lpstr>DropDown</vt:lpstr>
      <vt:lpstr>Einzelförderung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2024-01-08T12:10:52Z</dcterms:modified>
</cp:coreProperties>
</file>